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4000" windowHeight="95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<sst xmlns="http://schemas.openxmlformats.org/spreadsheetml/2006/main" count="105" uniqueCount="101">
  <si>
    <t>( тыс.руб.)</t>
  </si>
  <si>
    <t>Код бюджетной классификации</t>
  </si>
  <si>
    <t>Доходный источник</t>
  </si>
  <si>
    <t xml:space="preserve">Сумма </t>
  </si>
  <si>
    <t>Налог на доходы физических лиц с доходов, полученных  физическими лицами в соответствии  со статьей 228 Налогового Кодекса Российской Федерации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</si>
  <si>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</si>
  <si>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</si>
  <si>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</si>
  <si>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</si>
  <si>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</si>
  <si>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</si>
  <si>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</si>
  <si>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</si>
  <si>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</si>
  <si>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</si>
  <si>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1 03 00000 00 0000 000</t>
  </si>
  <si>
    <t xml:space="preserve"> 1 01 02030 01 0000 110</t>
  </si>
  <si>
    <t xml:space="preserve"> 1 01 02020 01 0000 110</t>
  </si>
  <si>
    <t xml:space="preserve"> 1 01 02010 01 0000 110 </t>
  </si>
  <si>
    <t xml:space="preserve"> 1 01 02000 01 0000 110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</si>
  <si>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</si>
  <si>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</si>
  <si>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</si>
  <si>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</si>
  <si>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</si>
  <si>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1 03 02000 01 0000 000</t>
  </si>
  <si>
    <t>1 03 02240 01 0000 110</t>
  </si>
  <si>
    <t>1 03 02250 01 0000 110</t>
  </si>
  <si>
    <t xml:space="preserve"> 1 05 01011 01 0000 110</t>
  </si>
  <si>
    <t xml:space="preserve"> 1 05 01021 01 0000 110</t>
  </si>
  <si>
    <t xml:space="preserve"> 1 05 02000 02 0000 110</t>
  </si>
  <si>
    <t xml:space="preserve"> 1 05 03000 01 0000 110</t>
  </si>
  <si>
    <t xml:space="preserve"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 со статьями 227,227.1 и 228 Налогового Кодекса Российской Федерации. </t>
  </si>
  <si>
    <t>Налог на доходы физических лиц с доходов, 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 со статьей 227 Налогового Кодекса Российской Федерации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</si>
  <si>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</si>
  <si>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</si>
  <si>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</si>
  <si>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</si>
  <si>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 xml:space="preserve"> 1 08 03010  01 0000 110</t>
  </si>
  <si>
    <t>1 06 06000  00 0000 110</t>
  </si>
  <si>
    <t>Земельный налог</t>
  </si>
  <si>
    <t>1 06 06030 00 0000 110</t>
  </si>
  <si>
    <t>1 06 06040 00 0000 110</t>
  </si>
  <si>
    <t>Земельный налог с физических лиц</t>
  </si>
  <si>
    <t>Налог на доходы физических лиц</t>
  </si>
  <si>
    <t>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</si>
  <si>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</si>
  <si>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1 11 05024 04 0000 120</t>
  </si>
  <si>
    <t xml:space="preserve"> 1 12 00000 00 0000 000</t>
  </si>
  <si>
    <t xml:space="preserve"> 1 12 01000 01 0000 120 </t>
  </si>
  <si>
    <t xml:space="preserve"> 1 14 00000 00 0000 000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</si>
  <si>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</si>
  <si>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</si>
  <si>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</si>
  <si>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1 14 06024 04 0000 430</t>
  </si>
  <si>
    <t xml:space="preserve"> 1 16 00000 00 0000 000</t>
  </si>
  <si>
    <t>1 17 00000 00 0000 000</t>
  </si>
  <si>
    <t xml:space="preserve">Земельный налог с организаций </t>
  </si>
  <si>
    <t>Изменения</t>
  </si>
  <si>
    <t>Уточненные назначения</t>
  </si>
  <si>
    <t>Изменения (август)</t>
  </si>
  <si>
    <t>Сумма</t>
  </si>
  <si>
    <t>Налог, взимаемый в связи с применением патентной системы налогообложения</t>
  </si>
  <si>
    <t>1 05 04000 02 0000 110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</si>
  <si>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</si>
  <si>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</si>
  <si>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</si>
  <si>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</si>
  <si>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</si>
  <si>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</si>
  <si>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1 08 00000 00 0000 000</t>
  </si>
  <si>
    <t>Исполнение</t>
  </si>
  <si>
    <t>за 2019 год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</si>
  <si>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</si>
  <si>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</si>
  <si>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</si>
  <si>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1 05 01050 01 0000 110</t>
  </si>
  <si>
    <t>Государственная пошлина за выдачу разрешения на установку рекламной конструкции</t>
  </si>
  <si>
    <t>1 08 07150 01 0000 110</t>
  </si>
  <si>
    <t>1 13 00000 00 0000 000</t>
  </si>
  <si>
    <r>
      <rPr>
        <b/>
        <sz val="10"/>
        <rFont val="Arial"/>
        <family val="2"/>
      </rPr>
      <t xml:space="preserve">   Приложение №1  </t>
    </r>
    <r>
      <rPr>
        <sz val="10"/>
        <rFont val="Arial"/>
        <family val="2"/>
      </rPr>
      <t xml:space="preserve">
   к решению окружного Совета депутатов  
   МО "Зеленоградский городской округ"   
</t>
    </r>
    <r>
      <rPr>
        <sz val="10"/>
        <color indexed="8"/>
        <rFont val="Arial"/>
        <family val="2"/>
      </rPr>
      <t xml:space="preserve">"Об утверждении отчета об исполнении бюджета                                                                     </t>
    </r>
    <r>
      <rPr>
        <sz val="10"/>
        <rFont val="Arial"/>
        <family val="2"/>
      </rPr>
      <t xml:space="preserve">муниципального образования "Зеленоградский городской округ за 2019 год"                                                                                                                                                            от"_______" ______________________2020г. №____ </t>
    </r>
  </si>
  <si>
    <t>1 05 01000 00 0000 110</t>
  </si>
  <si>
    <t>1 09 00000 00 0000 000</t>
  </si>
  <si>
    <t>Н А Л О Г О В Ы Е  Д О Х О Д Ы</t>
  </si>
  <si>
    <t>НАЛОГ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</si>
  <si>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</si>
  <si>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</si>
  <si>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</si>
  <si>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</si>
  <si>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</si>
  <si>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 Е Н А Л О Г О В Ы Е  Д О Х О Д Ы</t>
  </si>
  <si>
    <t>ДОХОДЫ ОТ ОКАЗАНИЯ ПЛАТНЫХ УСЛУГ И КОМПЕНСАЦИИ ЗАТРАТ ГОСУДАРСТВА</t>
  </si>
  <si>
    <t>ШТРАФЫ, САНКЦИИ, ВОЗМЕЩЕНИЕ УЩЕРБА</t>
  </si>
  <si>
    <t>ПРОЧИЕ НЕНАЛОГОВЫЕ ДОХОДЫ</t>
  </si>
  <si>
    <t xml:space="preserve"> В С Е Г О  Д О Х О Д О В</t>
  </si>
  <si>
    <t xml:space="preserve">  1 01 00000 00 0000 000 </t>
  </si>
  <si>
    <t xml:space="preserve"> 1 05 00000 00 0000 000</t>
  </si>
  <si>
    <t>1 06 00000 00 0000 000</t>
  </si>
  <si>
    <t>Прочие доходы от компенсации затрат бюджетов городских округов</t>
  </si>
  <si>
    <t>1 13 02994 04 0000 130</t>
  </si>
  <si>
    <t>Исполнение налоговых и неналоговых доходов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городской округ"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</si>
</sst>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00000"/>
  </numFmts>
  <fonts count="48">
    <font>
      <sz val="10"/>
      <name val="Arial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.5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188" fontId="3" fillId="0" borderId="10" xfId="6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Fill="1" applyAlignment="1">
      <alignment/>
    </xf>
    <xf numFmtId="2" fontId="1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6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188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 applyProtection="1">
      <alignment horizontal="left" vertical="center" wrapText="1"/>
      <protection locked="0"/>
    </xf>
    <xf numFmtId="188" fontId="1" fillId="0" borderId="10" xfId="60" applyNumberFormat="1" applyFont="1" applyBorder="1" applyAlignment="1">
      <alignment horizontal="right" vertical="center"/>
    </xf>
    <xf numFmtId="4" fontId="1" fillId="0" borderId="10" xfId="60" applyNumberFormat="1" applyFont="1" applyBorder="1" applyAlignment="1">
      <alignment horizontal="right" vertical="center"/>
    </xf>
    <xf numFmtId="189" fontId="1" fillId="0" borderId="10" xfId="0" applyNumberFormat="1" applyFont="1" applyBorder="1" applyAlignment="1">
      <alignment vertical="center" wrapText="1"/>
    </xf>
    <xf numFmtId="189" fontId="3" fillId="0" borderId="10" xfId="0" applyNumberFormat="1" applyFont="1" applyBorder="1" applyAlignment="1">
      <alignment vertical="center" wrapText="1"/>
    </xf>
    <xf numFmtId="188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188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188" fontId="1" fillId="0" borderId="10" xfId="60" applyNumberFormat="1" applyFont="1" applyFill="1" applyBorder="1" applyAlignment="1">
      <alignment horizontal="right" vertical="center"/>
    </xf>
    <xf numFmtId="4" fontId="1" fillId="0" borderId="10" xfId="6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88" fontId="1" fillId="0" borderId="10" xfId="60" applyNumberFormat="1" applyFont="1" applyBorder="1" applyAlignment="1">
      <alignment horizontal="right" vertical="center" wrapText="1"/>
    </xf>
    <xf numFmtId="4" fontId="1" fillId="0" borderId="10" xfId="6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SheetLayoutView="100" workbookViewId="0" topLeftCell="A1">
      <selection activeCell="I8" sqref="I8"/>
    </sheetView>
  </sheetViews>
  <sheetFormatPr defaultColWidth="9.140625" defaultRowHeight="12.75"/>
  <cols>
    <col min="1" max="1" width="24.00390625" style="0" customWidth="1"/>
    <col min="2" max="2" width="38.28125" style="0" customWidth="1"/>
    <col min="3" max="3" width="14.8515625" style="8" hidden="1" customWidth="1"/>
    <col min="4" max="4" width="14.140625" style="8" hidden="1" customWidth="1"/>
    <col min="5" max="5" width="14.7109375" style="15" hidden="1" customWidth="1"/>
    <col min="6" max="6" width="12.140625" style="0" hidden="1" customWidth="1"/>
    <col min="7" max="7" width="13.28125" style="0" hidden="1" customWidth="1"/>
    <col min="8" max="8" width="12.28125" style="0" hidden="1" customWidth="1"/>
    <col min="9" max="9" width="15.7109375" style="0" customWidth="1"/>
    <col min="10" max="10" width="14.00390625" style="0" customWidth="1"/>
  </cols>
  <sheetData>
    <row r="1" spans="2:11" ht="118.5" customHeight="1">
      <c r="B1" s="58" t="s">
        <v>80</v>
      </c>
      <c r="C1" s="56"/>
      <c r="D1" s="56"/>
      <c r="E1" s="56"/>
      <c r="F1" s="56"/>
      <c r="G1" s="56"/>
      <c r="H1" s="56"/>
      <c r="I1" s="56"/>
      <c r="J1" s="56"/>
      <c r="K1" s="26"/>
    </row>
    <row r="2" ht="6" customHeight="1"/>
    <row r="3" spans="2:5" ht="15">
      <c r="B3" s="1"/>
      <c r="C3" s="7"/>
      <c r="D3" s="7"/>
      <c r="E3" s="12"/>
    </row>
    <row r="4" spans="1:11" ht="34.5" customHeight="1">
      <c r="A4" s="53" t="s">
        <v>100</v>
      </c>
      <c r="B4" s="54"/>
      <c r="C4" s="54"/>
      <c r="D4" s="55"/>
      <c r="E4" s="55"/>
      <c r="F4" s="56"/>
      <c r="G4" s="56"/>
      <c r="H4" s="56"/>
      <c r="I4" s="56"/>
      <c r="J4" s="56"/>
      <c r="K4" s="56"/>
    </row>
    <row r="5" spans="1:10" ht="13.5">
      <c r="A5" s="53" t="s">
        <v>72</v>
      </c>
      <c r="B5" s="54"/>
      <c r="C5" s="54"/>
      <c r="D5" s="54"/>
      <c r="E5" s="54"/>
      <c r="F5" s="57"/>
      <c r="G5" s="57"/>
      <c r="H5" s="57"/>
      <c r="I5" s="57"/>
      <c r="J5" s="57"/>
    </row>
    <row r="6" spans="1:10" ht="15.75">
      <c r="A6" s="2"/>
      <c r="B6" s="3"/>
      <c r="C6" s="10"/>
      <c r="D6" s="10"/>
      <c r="E6" s="13" t="s">
        <v>0</v>
      </c>
      <c r="F6" s="10" t="s">
        <v>0</v>
      </c>
      <c r="I6" s="10"/>
      <c r="J6" s="22" t="s">
        <v>0</v>
      </c>
    </row>
    <row r="7" spans="1:10" ht="42.75">
      <c r="A7" s="4" t="s">
        <v>1</v>
      </c>
      <c r="B7" s="5" t="s">
        <v>2</v>
      </c>
      <c r="C7" s="5" t="s">
        <v>3</v>
      </c>
      <c r="D7" s="5" t="s">
        <v>58</v>
      </c>
      <c r="E7" s="14" t="s">
        <v>61</v>
      </c>
      <c r="F7" s="5" t="s">
        <v>60</v>
      </c>
      <c r="G7" s="5" t="s">
        <v>59</v>
      </c>
      <c r="H7" s="21" t="s">
        <v>58</v>
      </c>
      <c r="I7" s="21" t="s">
        <v>59</v>
      </c>
      <c r="J7" s="21" t="s">
        <v>71</v>
      </c>
    </row>
    <row r="8" spans="1:10" ht="14.25">
      <c r="A8" s="5"/>
      <c r="B8" s="5" t="s">
        <v>83</v>
      </c>
      <c r="C8" s="27">
        <f aca="true" t="shared" si="0" ref="C8:H8">C10+C14+C20+C28+C31+C34</f>
        <v>343500</v>
      </c>
      <c r="D8" s="27">
        <f t="shared" si="0"/>
        <v>30000</v>
      </c>
      <c r="E8" s="28">
        <f t="shared" si="0"/>
        <v>373500</v>
      </c>
      <c r="F8" s="28">
        <f t="shared" si="0"/>
        <v>53600</v>
      </c>
      <c r="G8" s="18">
        <f t="shared" si="0"/>
        <v>422600</v>
      </c>
      <c r="H8" s="18">
        <f t="shared" si="0"/>
        <v>-11000</v>
      </c>
      <c r="I8" s="18">
        <f>I9+I14+I20+I28+I34+I37</f>
        <v>411600</v>
      </c>
      <c r="J8" s="18">
        <f>J10+J14+J20+J28+J34+J37</f>
        <v>439362.30000000005</v>
      </c>
    </row>
    <row r="9" spans="1:10" ht="28.5">
      <c r="A9" s="5" t="s">
        <v>95</v>
      </c>
      <c r="B9" s="50" t="s">
        <v>84</v>
      </c>
      <c r="C9" s="27"/>
      <c r="D9" s="27"/>
      <c r="E9" s="28"/>
      <c r="F9" s="28"/>
      <c r="G9" s="18"/>
      <c r="H9" s="18"/>
      <c r="I9" s="18">
        <v>237000</v>
      </c>
      <c r="J9" s="18">
        <f>J10</f>
        <v>250524.41</v>
      </c>
    </row>
    <row r="10" spans="1:10" ht="14.25">
      <c r="A10" s="29" t="s">
        <v>19</v>
      </c>
      <c r="B10" s="30" t="s">
        <v>44</v>
      </c>
      <c r="C10" s="9">
        <f aca="true" t="shared" si="1" ref="C10:J10">SUM(C11:C13)</f>
        <v>193000</v>
      </c>
      <c r="D10" s="9">
        <f t="shared" si="1"/>
        <v>30000</v>
      </c>
      <c r="E10" s="20">
        <f t="shared" si="1"/>
        <v>223000</v>
      </c>
      <c r="F10" s="20">
        <f t="shared" si="1"/>
        <v>35000</v>
      </c>
      <c r="G10" s="20">
        <f t="shared" si="1"/>
        <v>258000</v>
      </c>
      <c r="H10" s="20">
        <f t="shared" si="1"/>
        <v>-21000</v>
      </c>
      <c r="I10" s="20">
        <f t="shared" si="1"/>
        <v>237000</v>
      </c>
      <c r="J10" s="20">
        <f t="shared" si="1"/>
        <v>250524.41</v>
      </c>
    </row>
    <row r="11" spans="1:10" ht="120">
      <c r="A11" s="31" t="s">
        <v>18</v>
      </c>
      <c r="B11" s="32" t="s">
        <v>32</v>
      </c>
      <c r="C11" s="33">
        <v>188532</v>
      </c>
      <c r="D11" s="33">
        <v>29100</v>
      </c>
      <c r="E11" s="34">
        <f>C11+D11</f>
        <v>217632</v>
      </c>
      <c r="F11" s="16">
        <v>33901</v>
      </c>
      <c r="G11" s="16">
        <f aca="true" t="shared" si="2" ref="G11:G18">E11+F11</f>
        <v>251533</v>
      </c>
      <c r="H11" s="23">
        <v>-20300</v>
      </c>
      <c r="I11" s="16">
        <f>G11-(-H11)</f>
        <v>231233</v>
      </c>
      <c r="J11" s="16">
        <v>244852.57</v>
      </c>
    </row>
    <row r="12" spans="1:10" ht="165" customHeight="1">
      <c r="A12" s="31" t="s">
        <v>17</v>
      </c>
      <c r="B12" s="35" t="s">
        <v>33</v>
      </c>
      <c r="C12" s="33">
        <v>1324</v>
      </c>
      <c r="D12" s="33">
        <v>90</v>
      </c>
      <c r="E12" s="34">
        <f>C12+D12</f>
        <v>1414</v>
      </c>
      <c r="F12" s="16">
        <v>196</v>
      </c>
      <c r="G12" s="16">
        <f t="shared" si="2"/>
        <v>1610</v>
      </c>
      <c r="H12" s="23">
        <v>-200</v>
      </c>
      <c r="I12" s="16">
        <f aca="true" t="shared" si="3" ref="I12:I53">G12-(-H12)</f>
        <v>1410</v>
      </c>
      <c r="J12" s="16">
        <v>1366.29</v>
      </c>
    </row>
    <row r="13" spans="1:10" ht="78" customHeight="1">
      <c r="A13" s="31" t="s">
        <v>16</v>
      </c>
      <c r="B13" s="35" t="s">
        <v>4</v>
      </c>
      <c r="C13" s="33">
        <v>3144</v>
      </c>
      <c r="D13" s="33">
        <v>810</v>
      </c>
      <c r="E13" s="34">
        <f>C13+D13</f>
        <v>3954</v>
      </c>
      <c r="F13" s="16">
        <v>903</v>
      </c>
      <c r="G13" s="16">
        <f t="shared" si="2"/>
        <v>4857</v>
      </c>
      <c r="H13" s="23">
        <v>-500</v>
      </c>
      <c r="I13" s="16">
        <f t="shared" si="3"/>
        <v>4357</v>
      </c>
      <c r="J13" s="16">
        <v>4305.55</v>
      </c>
    </row>
    <row r="14" spans="1:10" ht="63" customHeight="1">
      <c r="A14" s="29" t="s">
        <v>15</v>
      </c>
      <c r="B14" s="36" t="s">
        <v>85</v>
      </c>
      <c r="C14" s="9">
        <f>C15</f>
        <v>13000</v>
      </c>
      <c r="D14" s="9">
        <f>D15</f>
        <v>0</v>
      </c>
      <c r="E14" s="20">
        <f>E15</f>
        <v>13000</v>
      </c>
      <c r="F14" s="16"/>
      <c r="G14" s="19">
        <f t="shared" si="2"/>
        <v>13000</v>
      </c>
      <c r="H14" s="25">
        <v>1000</v>
      </c>
      <c r="I14" s="19">
        <f t="shared" si="3"/>
        <v>14000</v>
      </c>
      <c r="J14" s="19">
        <f>J15</f>
        <v>15546.21</v>
      </c>
    </row>
    <row r="15" spans="1:10" ht="51" customHeight="1">
      <c r="A15" s="29" t="s">
        <v>25</v>
      </c>
      <c r="B15" s="50" t="s">
        <v>22</v>
      </c>
      <c r="C15" s="9">
        <f>SUM(C16:C18)</f>
        <v>13000</v>
      </c>
      <c r="D15" s="9">
        <f>SUM(D16:D18)</f>
        <v>0</v>
      </c>
      <c r="E15" s="20">
        <f>SUM(E16:E18)</f>
        <v>13000</v>
      </c>
      <c r="F15" s="16"/>
      <c r="G15" s="19">
        <f t="shared" si="2"/>
        <v>13000</v>
      </c>
      <c r="H15" s="25">
        <f>H16+H17+H18</f>
        <v>1000</v>
      </c>
      <c r="I15" s="19">
        <f t="shared" si="3"/>
        <v>14000</v>
      </c>
      <c r="J15" s="19">
        <f>J16+J17+J18+J19</f>
        <v>15546.21</v>
      </c>
    </row>
    <row r="16" spans="1:10" ht="107.25" customHeight="1">
      <c r="A16" s="31" t="s">
        <v>20</v>
      </c>
      <c r="B16" s="52" t="s">
        <v>21</v>
      </c>
      <c r="C16" s="33">
        <v>5215</v>
      </c>
      <c r="D16" s="33"/>
      <c r="E16" s="34">
        <v>5215</v>
      </c>
      <c r="F16" s="16"/>
      <c r="G16" s="16">
        <f t="shared" si="2"/>
        <v>5215</v>
      </c>
      <c r="H16" s="23">
        <v>1000</v>
      </c>
      <c r="I16" s="16">
        <f t="shared" si="3"/>
        <v>6215</v>
      </c>
      <c r="J16" s="16">
        <v>7076.37</v>
      </c>
    </row>
    <row r="17" spans="1:10" ht="139.5" customHeight="1">
      <c r="A17" s="31" t="s">
        <v>26</v>
      </c>
      <c r="B17" s="52" t="s">
        <v>23</v>
      </c>
      <c r="C17" s="33">
        <v>48</v>
      </c>
      <c r="D17" s="33"/>
      <c r="E17" s="34">
        <v>48</v>
      </c>
      <c r="F17" s="16"/>
      <c r="G17" s="16">
        <f t="shared" si="2"/>
        <v>48</v>
      </c>
      <c r="H17" s="23">
        <v>0</v>
      </c>
      <c r="I17" s="16">
        <f t="shared" si="3"/>
        <v>48</v>
      </c>
      <c r="J17" s="16">
        <v>52.01</v>
      </c>
    </row>
    <row r="18" spans="1:10" ht="118.5" customHeight="1">
      <c r="A18" s="31" t="s">
        <v>27</v>
      </c>
      <c r="B18" s="52" t="s">
        <v>24</v>
      </c>
      <c r="C18" s="33">
        <v>7737</v>
      </c>
      <c r="D18" s="33"/>
      <c r="E18" s="34">
        <v>7737</v>
      </c>
      <c r="F18" s="16"/>
      <c r="G18" s="16">
        <f t="shared" si="2"/>
        <v>7737</v>
      </c>
      <c r="H18" s="23">
        <v>0</v>
      </c>
      <c r="I18" s="16">
        <f t="shared" si="3"/>
        <v>7737</v>
      </c>
      <c r="J18" s="16">
        <v>9454.06</v>
      </c>
    </row>
    <row r="19" spans="1:10" ht="175.5" customHeight="1">
      <c r="A19" s="31" t="s">
        <v>74</v>
      </c>
      <c r="B19" s="52" t="s">
        <v>73</v>
      </c>
      <c r="C19" s="33"/>
      <c r="D19" s="33"/>
      <c r="E19" s="34"/>
      <c r="F19" s="16"/>
      <c r="G19" s="16"/>
      <c r="H19" s="23"/>
      <c r="I19" s="16">
        <v>0</v>
      </c>
      <c r="J19" s="16">
        <v>-1036.23</v>
      </c>
    </row>
    <row r="20" spans="1:10" ht="19.5" customHeight="1">
      <c r="A20" s="29" t="s">
        <v>96</v>
      </c>
      <c r="B20" s="30" t="s">
        <v>86</v>
      </c>
      <c r="C20" s="37">
        <f>SUM(C21+C25+C26)</f>
        <v>47000</v>
      </c>
      <c r="D20" s="37">
        <f>SUM(D21+D25+D26)</f>
        <v>0</v>
      </c>
      <c r="E20" s="38">
        <f>SUM(E21+E25+E26+E27)</f>
        <v>47000</v>
      </c>
      <c r="F20" s="38">
        <f>SUM(F21+F25+F26+F27)</f>
        <v>600</v>
      </c>
      <c r="G20" s="19">
        <f>G21+G25+G26+G27</f>
        <v>49600</v>
      </c>
      <c r="H20" s="19">
        <f>H21+H25+H26+H27</f>
        <v>1000</v>
      </c>
      <c r="I20" s="19">
        <f>I21+I24+I25+I26+I27</f>
        <v>50600</v>
      </c>
      <c r="J20" s="19">
        <f>J21+J25+J26+J27</f>
        <v>53649.53</v>
      </c>
    </row>
    <row r="21" spans="1:10" ht="51.75" customHeight="1">
      <c r="A21" s="29" t="s">
        <v>81</v>
      </c>
      <c r="B21" s="30" t="s">
        <v>5</v>
      </c>
      <c r="C21" s="37">
        <f>SUM(C22:C23)</f>
        <v>27000</v>
      </c>
      <c r="D21" s="37">
        <f>SUM(D22:D23)</f>
        <v>0</v>
      </c>
      <c r="E21" s="38">
        <f>SUM(E22:E23)</f>
        <v>27000</v>
      </c>
      <c r="F21" s="38">
        <f>SUM(F22:F23)</f>
        <v>0</v>
      </c>
      <c r="G21" s="19">
        <f>G22+G23</f>
        <v>30000</v>
      </c>
      <c r="H21" s="25">
        <f>H22+H23</f>
        <v>1000</v>
      </c>
      <c r="I21" s="19">
        <f t="shared" si="3"/>
        <v>31000</v>
      </c>
      <c r="J21" s="19">
        <f>J22+J23+J24</f>
        <v>32376.96</v>
      </c>
    </row>
    <row r="22" spans="1:10" s="11" customFormat="1" ht="60" customHeight="1">
      <c r="A22" s="39" t="s">
        <v>28</v>
      </c>
      <c r="B22" s="40" t="s">
        <v>6</v>
      </c>
      <c r="C22" s="41">
        <v>17710</v>
      </c>
      <c r="D22" s="41"/>
      <c r="E22" s="42">
        <v>17710</v>
      </c>
      <c r="F22" s="17"/>
      <c r="G22" s="16">
        <v>21550</v>
      </c>
      <c r="H22" s="24">
        <v>1000</v>
      </c>
      <c r="I22" s="16">
        <f t="shared" si="3"/>
        <v>22550</v>
      </c>
      <c r="J22" s="17">
        <v>23321.3</v>
      </c>
    </row>
    <row r="23" spans="1:10" s="11" customFormat="1" ht="75.75" customHeight="1">
      <c r="A23" s="39" t="s">
        <v>29</v>
      </c>
      <c r="B23" s="40" t="s">
        <v>7</v>
      </c>
      <c r="C23" s="43">
        <v>9290</v>
      </c>
      <c r="D23" s="43"/>
      <c r="E23" s="44">
        <v>9290</v>
      </c>
      <c r="F23" s="17"/>
      <c r="G23" s="16">
        <v>8450</v>
      </c>
      <c r="H23" s="24">
        <v>0</v>
      </c>
      <c r="I23" s="16">
        <f t="shared" si="3"/>
        <v>8450</v>
      </c>
      <c r="J23" s="17">
        <v>9049.54</v>
      </c>
    </row>
    <row r="24" spans="1:10" s="11" customFormat="1" ht="63" customHeight="1">
      <c r="A24" s="39" t="s">
        <v>76</v>
      </c>
      <c r="B24" s="40" t="s">
        <v>75</v>
      </c>
      <c r="C24" s="43"/>
      <c r="D24" s="43"/>
      <c r="E24" s="44"/>
      <c r="F24" s="17"/>
      <c r="G24" s="16"/>
      <c r="H24" s="24"/>
      <c r="I24" s="16">
        <v>0</v>
      </c>
      <c r="J24" s="17">
        <v>6.12</v>
      </c>
    </row>
    <row r="25" spans="1:10" s="11" customFormat="1" ht="36" customHeight="1">
      <c r="A25" s="39" t="s">
        <v>30</v>
      </c>
      <c r="B25" s="40" t="s">
        <v>8</v>
      </c>
      <c r="C25" s="43">
        <v>19000</v>
      </c>
      <c r="D25" s="43"/>
      <c r="E25" s="44">
        <v>19000</v>
      </c>
      <c r="F25" s="17"/>
      <c r="G25" s="16">
        <v>18000</v>
      </c>
      <c r="H25" s="24">
        <v>0</v>
      </c>
      <c r="I25" s="16">
        <f t="shared" si="3"/>
        <v>18000</v>
      </c>
      <c r="J25" s="17">
        <v>18788.7</v>
      </c>
    </row>
    <row r="26" spans="1:10" s="11" customFormat="1" ht="20.25" customHeight="1">
      <c r="A26" s="39" t="s">
        <v>31</v>
      </c>
      <c r="B26" s="40" t="s">
        <v>9</v>
      </c>
      <c r="C26" s="43">
        <v>1000</v>
      </c>
      <c r="D26" s="43"/>
      <c r="E26" s="44">
        <v>1000</v>
      </c>
      <c r="F26" s="17">
        <v>-400</v>
      </c>
      <c r="G26" s="16">
        <v>500</v>
      </c>
      <c r="H26" s="24">
        <v>0</v>
      </c>
      <c r="I26" s="16">
        <f t="shared" si="3"/>
        <v>500</v>
      </c>
      <c r="J26" s="17">
        <v>584.53</v>
      </c>
    </row>
    <row r="27" spans="1:10" s="11" customFormat="1" ht="38.25" customHeight="1">
      <c r="A27" s="39" t="s">
        <v>63</v>
      </c>
      <c r="B27" s="40" t="s">
        <v>62</v>
      </c>
      <c r="C27" s="43"/>
      <c r="D27" s="43"/>
      <c r="E27" s="44"/>
      <c r="F27" s="17">
        <v>1000</v>
      </c>
      <c r="G27" s="16">
        <v>1100</v>
      </c>
      <c r="H27" s="24">
        <v>0</v>
      </c>
      <c r="I27" s="16">
        <f t="shared" si="3"/>
        <v>1100</v>
      </c>
      <c r="J27" s="17">
        <v>1899.34</v>
      </c>
    </row>
    <row r="28" spans="1:10" ht="19.5" customHeight="1">
      <c r="A28" s="29" t="s">
        <v>97</v>
      </c>
      <c r="B28" s="30" t="s">
        <v>87</v>
      </c>
      <c r="C28" s="9">
        <f aca="true" t="shared" si="4" ref="C28:H28">C29+C30</f>
        <v>26500</v>
      </c>
      <c r="D28" s="9">
        <f t="shared" si="4"/>
        <v>0</v>
      </c>
      <c r="E28" s="20">
        <f t="shared" si="4"/>
        <v>26500</v>
      </c>
      <c r="F28" s="20">
        <f t="shared" si="4"/>
        <v>6000</v>
      </c>
      <c r="G28" s="19">
        <f t="shared" si="4"/>
        <v>32000</v>
      </c>
      <c r="H28" s="25">
        <f t="shared" si="4"/>
        <v>5000</v>
      </c>
      <c r="I28" s="19">
        <f>I29+I30+I31</f>
        <v>107000</v>
      </c>
      <c r="J28" s="19">
        <f>J29+J30+J31</f>
        <v>115620.83</v>
      </c>
    </row>
    <row r="29" spans="1:10" s="6" customFormat="1" ht="22.5" customHeight="1">
      <c r="A29" s="31" t="s">
        <v>34</v>
      </c>
      <c r="B29" s="45" t="s">
        <v>35</v>
      </c>
      <c r="C29" s="33">
        <v>6000</v>
      </c>
      <c r="D29" s="33"/>
      <c r="E29" s="34">
        <v>6000</v>
      </c>
      <c r="F29" s="16">
        <v>6000</v>
      </c>
      <c r="G29" s="16">
        <f>E29+F29</f>
        <v>12000</v>
      </c>
      <c r="H29" s="23">
        <v>5000</v>
      </c>
      <c r="I29" s="16">
        <f t="shared" si="3"/>
        <v>17000</v>
      </c>
      <c r="J29" s="16">
        <v>20459.43</v>
      </c>
    </row>
    <row r="30" spans="1:10" ht="18.75" customHeight="1">
      <c r="A30" s="31" t="s">
        <v>36</v>
      </c>
      <c r="B30" s="45" t="s">
        <v>37</v>
      </c>
      <c r="C30" s="33">
        <v>20500</v>
      </c>
      <c r="D30" s="33"/>
      <c r="E30" s="34">
        <v>20500</v>
      </c>
      <c r="F30" s="16"/>
      <c r="G30" s="16">
        <v>20000</v>
      </c>
      <c r="H30" s="23">
        <v>0</v>
      </c>
      <c r="I30" s="16">
        <f t="shared" si="3"/>
        <v>20000</v>
      </c>
      <c r="J30" s="16">
        <v>19365.71</v>
      </c>
    </row>
    <row r="31" spans="1:10" ht="18" customHeight="1">
      <c r="A31" s="29" t="s">
        <v>39</v>
      </c>
      <c r="B31" s="30" t="s">
        <v>40</v>
      </c>
      <c r="C31" s="9">
        <f aca="true" t="shared" si="5" ref="C31:H31">C32+C33</f>
        <v>60000</v>
      </c>
      <c r="D31" s="9">
        <f t="shared" si="5"/>
        <v>0</v>
      </c>
      <c r="E31" s="20">
        <f t="shared" si="5"/>
        <v>60000</v>
      </c>
      <c r="F31" s="20">
        <f t="shared" si="5"/>
        <v>12000</v>
      </c>
      <c r="G31" s="19">
        <f t="shared" si="5"/>
        <v>67000</v>
      </c>
      <c r="H31" s="25">
        <f t="shared" si="5"/>
        <v>3000</v>
      </c>
      <c r="I31" s="19">
        <f t="shared" si="3"/>
        <v>70000</v>
      </c>
      <c r="J31" s="19">
        <f>J32+J33</f>
        <v>75795.69</v>
      </c>
    </row>
    <row r="32" spans="1:10" ht="18" customHeight="1">
      <c r="A32" s="31" t="s">
        <v>41</v>
      </c>
      <c r="B32" s="45" t="s">
        <v>57</v>
      </c>
      <c r="C32" s="33">
        <v>31200</v>
      </c>
      <c r="D32" s="33"/>
      <c r="E32" s="34">
        <v>31200</v>
      </c>
      <c r="F32" s="16">
        <v>10860</v>
      </c>
      <c r="G32" s="16">
        <f>E32+F32</f>
        <v>42060</v>
      </c>
      <c r="H32" s="23">
        <v>-5000</v>
      </c>
      <c r="I32" s="16">
        <f t="shared" si="3"/>
        <v>37060</v>
      </c>
      <c r="J32" s="16">
        <v>37257.85</v>
      </c>
    </row>
    <row r="33" spans="1:10" ht="21" customHeight="1">
      <c r="A33" s="31" t="s">
        <v>42</v>
      </c>
      <c r="B33" s="45" t="s">
        <v>43</v>
      </c>
      <c r="C33" s="33">
        <v>28800</v>
      </c>
      <c r="D33" s="33"/>
      <c r="E33" s="34">
        <v>28800</v>
      </c>
      <c r="F33" s="16">
        <v>1140</v>
      </c>
      <c r="G33" s="16">
        <v>24940</v>
      </c>
      <c r="H33" s="23">
        <v>8000</v>
      </c>
      <c r="I33" s="16">
        <f t="shared" si="3"/>
        <v>32940</v>
      </c>
      <c r="J33" s="16">
        <v>38537.84</v>
      </c>
    </row>
    <row r="34" spans="1:10" ht="21.75" customHeight="1">
      <c r="A34" s="29" t="s">
        <v>70</v>
      </c>
      <c r="B34" s="30" t="s">
        <v>88</v>
      </c>
      <c r="C34" s="9">
        <f>SUM(C35:C35)</f>
        <v>4000</v>
      </c>
      <c r="D34" s="9">
        <f>SUM(D35:D35)</f>
        <v>0</v>
      </c>
      <c r="E34" s="20">
        <f>SUM(E35:E35)</f>
        <v>4000</v>
      </c>
      <c r="F34" s="16"/>
      <c r="G34" s="19">
        <f>G35</f>
        <v>3000</v>
      </c>
      <c r="H34" s="25">
        <f>H35</f>
        <v>0</v>
      </c>
      <c r="I34" s="19">
        <f t="shared" si="3"/>
        <v>3000</v>
      </c>
      <c r="J34" s="19">
        <f>J35+J36</f>
        <v>4018.43</v>
      </c>
    </row>
    <row r="35" spans="1:10" ht="75" customHeight="1">
      <c r="A35" s="31" t="s">
        <v>38</v>
      </c>
      <c r="B35" s="45" t="s">
        <v>10</v>
      </c>
      <c r="C35" s="33">
        <v>4000</v>
      </c>
      <c r="D35" s="33"/>
      <c r="E35" s="34">
        <v>4000</v>
      </c>
      <c r="F35" s="16"/>
      <c r="G35" s="16">
        <v>3000</v>
      </c>
      <c r="H35" s="23">
        <v>0</v>
      </c>
      <c r="I35" s="16">
        <f t="shared" si="3"/>
        <v>3000</v>
      </c>
      <c r="J35" s="16">
        <v>3676.2</v>
      </c>
    </row>
    <row r="36" spans="1:10" ht="49.5" customHeight="1">
      <c r="A36" s="31" t="s">
        <v>78</v>
      </c>
      <c r="B36" s="45" t="s">
        <v>77</v>
      </c>
      <c r="C36" s="33"/>
      <c r="D36" s="33"/>
      <c r="E36" s="34"/>
      <c r="F36" s="16"/>
      <c r="G36" s="16"/>
      <c r="H36" s="23"/>
      <c r="I36" s="16">
        <v>0</v>
      </c>
      <c r="J36" s="16">
        <v>342.23</v>
      </c>
    </row>
    <row r="37" spans="1:10" ht="64.5" customHeight="1">
      <c r="A37" s="29" t="s">
        <v>82</v>
      </c>
      <c r="B37" s="30" t="s">
        <v>89</v>
      </c>
      <c r="C37" s="33"/>
      <c r="D37" s="33"/>
      <c r="E37" s="34"/>
      <c r="F37" s="16"/>
      <c r="G37" s="16"/>
      <c r="H37" s="23"/>
      <c r="I37" s="19">
        <v>0</v>
      </c>
      <c r="J37" s="19">
        <v>2.89</v>
      </c>
    </row>
    <row r="38" spans="1:10" ht="21" customHeight="1">
      <c r="A38" s="31"/>
      <c r="B38" s="46" t="s">
        <v>90</v>
      </c>
      <c r="C38" s="9">
        <f aca="true" t="shared" si="6" ref="C38:H38">C39+C43+C47+C51+C52</f>
        <v>97000</v>
      </c>
      <c r="D38" s="9">
        <f t="shared" si="6"/>
        <v>17000</v>
      </c>
      <c r="E38" s="20">
        <f t="shared" si="6"/>
        <v>114000</v>
      </c>
      <c r="F38" s="20" t="e">
        <f t="shared" si="6"/>
        <v>#REF!</v>
      </c>
      <c r="G38" s="19">
        <f t="shared" si="6"/>
        <v>131732.6</v>
      </c>
      <c r="H38" s="19">
        <f t="shared" si="6"/>
        <v>11000</v>
      </c>
      <c r="I38" s="19">
        <f t="shared" si="3"/>
        <v>142732.6</v>
      </c>
      <c r="J38" s="19">
        <f>J39+J43+J47+J51+J52+J45</f>
        <v>161267.39</v>
      </c>
    </row>
    <row r="39" spans="1:10" ht="74.25" customHeight="1">
      <c r="A39" s="29" t="s">
        <v>45</v>
      </c>
      <c r="B39" s="51" t="s">
        <v>11</v>
      </c>
      <c r="C39" s="9">
        <f>SUM(C41:C41)</f>
        <v>69000</v>
      </c>
      <c r="D39" s="9">
        <f>SUM(D41:D41)</f>
        <v>0</v>
      </c>
      <c r="E39" s="20">
        <f>SUM(E41:E41)</f>
        <v>69000</v>
      </c>
      <c r="F39" s="20" t="e">
        <f>F40+F41+#REF!+F42</f>
        <v>#REF!</v>
      </c>
      <c r="G39" s="19">
        <f>G40+G41+G42</f>
        <v>70500</v>
      </c>
      <c r="H39" s="19">
        <f>H40+H41+H42</f>
        <v>7000</v>
      </c>
      <c r="I39" s="19">
        <f t="shared" si="3"/>
        <v>77500</v>
      </c>
      <c r="J39" s="19">
        <f>J40+J41+J42</f>
        <v>86703.46</v>
      </c>
    </row>
    <row r="40" spans="1:10" ht="120.75" customHeight="1">
      <c r="A40" s="31" t="s">
        <v>67</v>
      </c>
      <c r="B40" s="47" t="s">
        <v>66</v>
      </c>
      <c r="C40" s="9"/>
      <c r="D40" s="9"/>
      <c r="E40" s="20"/>
      <c r="F40" s="16">
        <v>18000</v>
      </c>
      <c r="G40" s="16">
        <v>18000</v>
      </c>
      <c r="H40" s="23">
        <v>5500</v>
      </c>
      <c r="I40" s="16">
        <f t="shared" si="3"/>
        <v>23500</v>
      </c>
      <c r="J40" s="16">
        <v>27936.5</v>
      </c>
    </row>
    <row r="41" spans="1:10" ht="105" customHeight="1">
      <c r="A41" s="31" t="s">
        <v>47</v>
      </c>
      <c r="B41" s="47" t="s">
        <v>46</v>
      </c>
      <c r="C41" s="48">
        <v>69000</v>
      </c>
      <c r="D41" s="48"/>
      <c r="E41" s="49">
        <v>69000</v>
      </c>
      <c r="F41" s="16">
        <v>-18000</v>
      </c>
      <c r="G41" s="16">
        <f>E41+F41</f>
        <v>51000</v>
      </c>
      <c r="H41" s="23">
        <v>1500</v>
      </c>
      <c r="I41" s="16">
        <f t="shared" si="3"/>
        <v>52500</v>
      </c>
      <c r="J41" s="16">
        <v>56868.11</v>
      </c>
    </row>
    <row r="42" spans="1:10" ht="120">
      <c r="A42" s="31" t="s">
        <v>68</v>
      </c>
      <c r="B42" s="35" t="s">
        <v>69</v>
      </c>
      <c r="C42" s="33"/>
      <c r="D42" s="33"/>
      <c r="E42" s="34"/>
      <c r="F42" s="16">
        <v>2000</v>
      </c>
      <c r="G42" s="16">
        <v>1500</v>
      </c>
      <c r="H42" s="23">
        <v>0</v>
      </c>
      <c r="I42" s="16">
        <f t="shared" si="3"/>
        <v>1500</v>
      </c>
      <c r="J42" s="16">
        <v>1898.85</v>
      </c>
    </row>
    <row r="43" spans="1:10" ht="36" customHeight="1">
      <c r="A43" s="29" t="s">
        <v>48</v>
      </c>
      <c r="B43" s="30" t="s">
        <v>12</v>
      </c>
      <c r="C43" s="9">
        <f>SUM(C44)</f>
        <v>5000</v>
      </c>
      <c r="D43" s="9">
        <f>SUM(D44)</f>
        <v>17000</v>
      </c>
      <c r="E43" s="20">
        <f>SUM(E44)</f>
        <v>22000</v>
      </c>
      <c r="F43" s="20">
        <f>SUM(F44)</f>
        <v>2000</v>
      </c>
      <c r="G43" s="19">
        <f>E43+F43</f>
        <v>24000</v>
      </c>
      <c r="H43" s="25">
        <v>2000</v>
      </c>
      <c r="I43" s="19">
        <f t="shared" si="3"/>
        <v>26000</v>
      </c>
      <c r="J43" s="19">
        <f>J44</f>
        <v>26388.54</v>
      </c>
    </row>
    <row r="44" spans="1:10" ht="36" customHeight="1">
      <c r="A44" s="31" t="s">
        <v>49</v>
      </c>
      <c r="B44" s="45" t="s">
        <v>13</v>
      </c>
      <c r="C44" s="33">
        <v>5000</v>
      </c>
      <c r="D44" s="33">
        <v>17000</v>
      </c>
      <c r="E44" s="34">
        <f>C44+D44</f>
        <v>22000</v>
      </c>
      <c r="F44" s="16">
        <v>2000</v>
      </c>
      <c r="G44" s="16">
        <f>E44+F44</f>
        <v>24000</v>
      </c>
      <c r="H44" s="23">
        <v>2000</v>
      </c>
      <c r="I44" s="16">
        <f t="shared" si="3"/>
        <v>26000</v>
      </c>
      <c r="J44" s="16">
        <v>26388.54</v>
      </c>
    </row>
    <row r="45" spans="1:10" ht="48.75" customHeight="1">
      <c r="A45" s="29" t="s">
        <v>79</v>
      </c>
      <c r="B45" s="30" t="s">
        <v>91</v>
      </c>
      <c r="C45" s="33"/>
      <c r="D45" s="33"/>
      <c r="E45" s="34"/>
      <c r="F45" s="16"/>
      <c r="G45" s="16"/>
      <c r="H45" s="23"/>
      <c r="I45" s="19">
        <v>0</v>
      </c>
      <c r="J45" s="19">
        <v>887.13</v>
      </c>
    </row>
    <row r="46" spans="1:10" ht="48.75" customHeight="1">
      <c r="A46" s="31" t="s">
        <v>99</v>
      </c>
      <c r="B46" s="45" t="s">
        <v>98</v>
      </c>
      <c r="C46" s="33"/>
      <c r="D46" s="33"/>
      <c r="E46" s="34"/>
      <c r="F46" s="16"/>
      <c r="G46" s="16"/>
      <c r="H46" s="23"/>
      <c r="I46" s="16">
        <v>0</v>
      </c>
      <c r="J46" s="16">
        <v>887.13</v>
      </c>
    </row>
    <row r="47" spans="1:10" ht="48" customHeight="1">
      <c r="A47" s="29" t="s">
        <v>50</v>
      </c>
      <c r="B47" s="30" t="s">
        <v>14</v>
      </c>
      <c r="C47" s="9">
        <f>SUM(C48+C50)</f>
        <v>11500</v>
      </c>
      <c r="D47" s="9">
        <f>SUM(D48+D50)</f>
        <v>0</v>
      </c>
      <c r="E47" s="20">
        <f>SUM(E48+E50)</f>
        <v>11500</v>
      </c>
      <c r="F47" s="20">
        <f>SUM(F48+F49+F50)</f>
        <v>5500</v>
      </c>
      <c r="G47" s="19">
        <f>G48+G49+G50</f>
        <v>24000</v>
      </c>
      <c r="H47" s="19">
        <f>H48+H49+H50</f>
        <v>0</v>
      </c>
      <c r="I47" s="19">
        <f t="shared" si="3"/>
        <v>24000</v>
      </c>
      <c r="J47" s="19">
        <f>J48+J49+J50</f>
        <v>30053.579999999998</v>
      </c>
    </row>
    <row r="48" spans="1:10" ht="135" customHeight="1">
      <c r="A48" s="31" t="s">
        <v>52</v>
      </c>
      <c r="B48" s="47" t="s">
        <v>51</v>
      </c>
      <c r="C48" s="33">
        <v>1500</v>
      </c>
      <c r="D48" s="33"/>
      <c r="E48" s="34">
        <v>1500</v>
      </c>
      <c r="F48" s="16">
        <v>500</v>
      </c>
      <c r="G48" s="16">
        <f>E48+F48</f>
        <v>2000</v>
      </c>
      <c r="H48" s="23">
        <v>0</v>
      </c>
      <c r="I48" s="16">
        <f t="shared" si="3"/>
        <v>2000</v>
      </c>
      <c r="J48" s="16">
        <v>2024</v>
      </c>
    </row>
    <row r="49" spans="1:10" ht="78" customHeight="1">
      <c r="A49" s="31" t="s">
        <v>65</v>
      </c>
      <c r="B49" s="47" t="s">
        <v>64</v>
      </c>
      <c r="C49" s="33"/>
      <c r="D49" s="33"/>
      <c r="E49" s="34"/>
      <c r="F49" s="16">
        <v>5000</v>
      </c>
      <c r="G49" s="16">
        <v>12750</v>
      </c>
      <c r="H49" s="23">
        <v>0</v>
      </c>
      <c r="I49" s="16">
        <f t="shared" si="3"/>
        <v>12750</v>
      </c>
      <c r="J49" s="16">
        <v>17838.6</v>
      </c>
    </row>
    <row r="50" spans="1:10" ht="75" customHeight="1">
      <c r="A50" s="31" t="s">
        <v>54</v>
      </c>
      <c r="B50" s="45" t="s">
        <v>53</v>
      </c>
      <c r="C50" s="33">
        <v>10000</v>
      </c>
      <c r="D50" s="33"/>
      <c r="E50" s="34">
        <v>10000</v>
      </c>
      <c r="F50" s="16"/>
      <c r="G50" s="16">
        <v>9250</v>
      </c>
      <c r="H50" s="23">
        <v>0</v>
      </c>
      <c r="I50" s="16">
        <f t="shared" si="3"/>
        <v>9250</v>
      </c>
      <c r="J50" s="16">
        <v>10190.98</v>
      </c>
    </row>
    <row r="51" spans="1:10" ht="48" customHeight="1">
      <c r="A51" s="29" t="s">
        <v>55</v>
      </c>
      <c r="B51" s="51" t="s">
        <v>92</v>
      </c>
      <c r="C51" s="9">
        <v>6500</v>
      </c>
      <c r="D51" s="9"/>
      <c r="E51" s="20">
        <v>6500</v>
      </c>
      <c r="F51" s="19"/>
      <c r="G51" s="19">
        <v>4500</v>
      </c>
      <c r="H51" s="25">
        <v>2000</v>
      </c>
      <c r="I51" s="19">
        <f t="shared" si="3"/>
        <v>6500</v>
      </c>
      <c r="J51" s="19">
        <v>7466.51</v>
      </c>
    </row>
    <row r="52" spans="1:10" ht="20.25" customHeight="1">
      <c r="A52" s="29" t="s">
        <v>56</v>
      </c>
      <c r="B52" s="30" t="s">
        <v>93</v>
      </c>
      <c r="C52" s="9">
        <v>5000</v>
      </c>
      <c r="D52" s="9"/>
      <c r="E52" s="20">
        <v>5000</v>
      </c>
      <c r="F52" s="19">
        <v>3732.6</v>
      </c>
      <c r="G52" s="19">
        <f>E52+F52</f>
        <v>8732.6</v>
      </c>
      <c r="H52" s="25">
        <v>0</v>
      </c>
      <c r="I52" s="19">
        <f t="shared" si="3"/>
        <v>8732.6</v>
      </c>
      <c r="J52" s="19">
        <v>9768.17</v>
      </c>
    </row>
    <row r="53" spans="1:10" ht="21" customHeight="1">
      <c r="A53" s="31"/>
      <c r="B53" s="30" t="s">
        <v>94</v>
      </c>
      <c r="C53" s="37">
        <f aca="true" t="shared" si="7" ref="C53:H53">C8+C38</f>
        <v>440500</v>
      </c>
      <c r="D53" s="37">
        <f t="shared" si="7"/>
        <v>47000</v>
      </c>
      <c r="E53" s="38">
        <f t="shared" si="7"/>
        <v>487500</v>
      </c>
      <c r="F53" s="38" t="e">
        <f t="shared" si="7"/>
        <v>#REF!</v>
      </c>
      <c r="G53" s="19">
        <f t="shared" si="7"/>
        <v>554332.6</v>
      </c>
      <c r="H53" s="19">
        <f t="shared" si="7"/>
        <v>0</v>
      </c>
      <c r="I53" s="19">
        <f t="shared" si="3"/>
        <v>554332.6</v>
      </c>
      <c r="J53" s="19">
        <f>J8+J38</f>
        <v>600629.6900000001</v>
      </c>
    </row>
  </sheetData>
  <sheetProtection/>
  <mergeCells count="3">
    <mergeCell ref="A4:K4"/>
    <mergeCell ref="A5:J5"/>
    <mergeCell ref="B1:J1"/>
  </mergeCells>
  <printOptions/>
  <pageMargins left="0.7480314960629921" right="0.15748031496062992" top="0.5118110236220472" bottom="0.31496062992125984" header="0.2755905511811024" footer="0.5118110236220472"/>
  <pageSetup horizontalDpi="600" verticalDpi="600" orientation="portrait" paperSize="9" scale="98" r:id="rId1"/>
  <rowBreaks count="1" manualBreakCount="1">
    <brk id="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2020-03-25T07:21:27Z</cp:lastPrinted>
  <dcterms:created xsi:type="dcterms:W3CDTF">1996-10-08T23:32:33Z</dcterms:created>
  <dcterms:modified xsi:type="dcterms:W3CDTF">2020-05-12T10:10:53Z</dcterms:modified>
  <cp:category/>
  <cp:version/>
  <cp:contentType/>
  <cp:contentStatus/>
</cp:coreProperties>
</file>